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7235" windowHeight="10290"/>
  </bookViews>
  <sheets>
    <sheet name="Pressure Transducer Calculator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B9" i="1"/>
  <c r="J4" i="1"/>
  <c r="B3" i="1"/>
  <c r="B7" i="1" s="1"/>
  <c r="B6" i="1" l="1"/>
  <c r="B10" i="1" s="1"/>
  <c r="B11" i="1" l="1"/>
  <c r="B13" i="1" s="1"/>
  <c r="H17" i="1" l="1"/>
  <c r="E15" i="1"/>
  <c r="E17" i="1"/>
  <c r="H15" i="1"/>
  <c r="H16" i="1"/>
  <c r="E16" i="1"/>
</calcChain>
</file>

<file path=xl/sharedStrings.xml><?xml version="1.0" encoding="utf-8"?>
<sst xmlns="http://schemas.openxmlformats.org/spreadsheetml/2006/main" count="43" uniqueCount="37">
  <si>
    <t>Full Scale Reading</t>
  </si>
  <si>
    <t>Calibration Voltage</t>
  </si>
  <si>
    <t>Full @ 3V exc</t>
  </si>
  <si>
    <t>V</t>
  </si>
  <si>
    <t>Optimal Gain</t>
  </si>
  <si>
    <t>Node Gains</t>
  </si>
  <si>
    <t>SG-Link-OEM-LS</t>
  </si>
  <si>
    <t>mV Range</t>
  </si>
  <si>
    <t>Gain</t>
  </si>
  <si>
    <t>±70mV</t>
  </si>
  <si>
    <t>±50mV</t>
  </si>
  <si>
    <t>±20mV</t>
  </si>
  <si>
    <t>±10mV</t>
  </si>
  <si>
    <t>±5mV</t>
  </si>
  <si>
    <t>±2.5mV</t>
  </si>
  <si>
    <t>±1mV</t>
  </si>
  <si>
    <t>±600nV</t>
  </si>
  <si>
    <t>±350nV</t>
  </si>
  <si>
    <t>±100nV</t>
  </si>
  <si>
    <t>Full Range V</t>
  </si>
  <si>
    <t>Full Scale Input V</t>
  </si>
  <si>
    <t>Full Range V w gain</t>
  </si>
  <si>
    <t>Full Range (+/-)</t>
  </si>
  <si>
    <t>Slope</t>
  </si>
  <si>
    <t>EU per Bit</t>
  </si>
  <si>
    <t>EU</t>
  </si>
  <si>
    <t>mV</t>
  </si>
  <si>
    <t>Max Node Output</t>
  </si>
  <si>
    <t>Min Node Output</t>
  </si>
  <si>
    <t>Using High-scale Balance (~3072 bits)</t>
  </si>
  <si>
    <t>Using Mid-scale Balance (~2048 bits)</t>
  </si>
  <si>
    <t>Using Low-scale Balance (~1024 bits)</t>
  </si>
  <si>
    <t>mV max 3V</t>
  </si>
  <si>
    <t>V-Link-LXRS</t>
  </si>
  <si>
    <t>SG-Link-1CH-LXRS</t>
  </si>
  <si>
    <t>Rated Depth</t>
  </si>
  <si>
    <t>User Settable 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</si>
</sst>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1" fontId="2" fillId="0" borderId="0" xfId="0" applyNumberFormat="1" applyFont="1" applyBorder="1"/>
    <xf numFmtId="1" fontId="2" fillId="0" borderId="7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1" fontId="1" fillId="0" borderId="9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2" fontId="0" fillId="0" borderId="0" xfId="0" applyNumberFormat="1"/>
    <xf numFmtId="0" fontId="3" fillId="0" borderId="0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5" fillId="0" borderId="1" xfId="0" applyFont="1" applyBorder="1"/>
    <xf numFmtId="0" fontId="5" fillId="0" borderId="0" xfId="0" applyFont="1"/>
    <xf numFmtId="0" fontId="5" fillId="0" borderId="1" xfId="0" applyFont="1" applyFill="1" applyBorder="1"/>
    <xf numFmtId="2" fontId="5" fillId="2" borderId="1" xfId="0" applyNumberFormat="1" applyFont="1" applyFill="1" applyBorder="1" applyProtection="1">
      <protection locked="0"/>
    </xf>
    <xf numFmtId="2" fontId="5" fillId="0" borderId="1" xfId="0" applyNumberFormat="1" applyFont="1" applyBorder="1"/>
    <xf numFmtId="2" fontId="5" fillId="0" borderId="0" xfId="0" applyNumberFormat="1" applyFont="1"/>
    <xf numFmtId="2" fontId="5" fillId="4" borderId="1" xfId="0" applyNumberFormat="1" applyFont="1" applyFill="1" applyBorder="1"/>
    <xf numFmtId="164" fontId="5" fillId="3" borderId="1" xfId="0" applyNumberFormat="1" applyFont="1" applyFill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B1" sqref="B1"/>
    </sheetView>
  </sheetViews>
  <sheetFormatPr defaultRowHeight="15" x14ac:dyDescent="0.25"/>
  <cols>
    <col min="1" max="1" width="20.140625" bestFit="1" customWidth="1"/>
    <col min="2" max="2" width="9.5703125" bestFit="1" customWidth="1"/>
    <col min="3" max="3" width="11.7109375" bestFit="1" customWidth="1"/>
    <col min="4" max="4" width="3.28515625" customWidth="1"/>
    <col min="6" max="6" width="11.85546875" customWidth="1"/>
    <col min="7" max="7" width="1.42578125" customWidth="1"/>
    <col min="8" max="8" width="21.7109375" bestFit="1" customWidth="1"/>
    <col min="9" max="9" width="1.85546875" customWidth="1"/>
    <col min="10" max="10" width="18" customWidth="1"/>
    <col min="11" max="11" width="18.28515625" bestFit="1" customWidth="1"/>
    <col min="12" max="12" width="9.140625" style="17"/>
  </cols>
  <sheetData>
    <row r="1" spans="1:14" ht="16.5" thickBot="1" x14ac:dyDescent="0.3">
      <c r="A1" s="22" t="s">
        <v>1</v>
      </c>
      <c r="B1" s="25">
        <v>10</v>
      </c>
      <c r="C1" s="23" t="s">
        <v>3</v>
      </c>
      <c r="E1" s="32" t="s">
        <v>5</v>
      </c>
      <c r="F1" s="33"/>
      <c r="G1" s="33"/>
      <c r="H1" s="33"/>
      <c r="I1" s="33"/>
      <c r="J1" s="34"/>
    </row>
    <row r="2" spans="1:14" ht="15.75" x14ac:dyDescent="0.25">
      <c r="A2" s="22" t="s">
        <v>0</v>
      </c>
      <c r="B2" s="25">
        <v>86.072999999999993</v>
      </c>
      <c r="C2" s="23" t="s">
        <v>26</v>
      </c>
      <c r="E2" s="30" t="s">
        <v>33</v>
      </c>
      <c r="F2" s="31"/>
      <c r="G2" s="1"/>
      <c r="H2" s="3" t="s">
        <v>6</v>
      </c>
      <c r="I2" s="2"/>
      <c r="J2" s="3" t="s">
        <v>34</v>
      </c>
    </row>
    <row r="3" spans="1:14" ht="15.75" x14ac:dyDescent="0.25">
      <c r="A3" s="22" t="s">
        <v>2</v>
      </c>
      <c r="B3" s="26">
        <f>(3/B1)*B2</f>
        <v>25.821899999999996</v>
      </c>
      <c r="C3" s="23" t="s">
        <v>26</v>
      </c>
      <c r="E3" s="11" t="s">
        <v>7</v>
      </c>
      <c r="F3" s="12" t="s">
        <v>8</v>
      </c>
      <c r="G3" s="1"/>
      <c r="H3" s="3" t="s">
        <v>8</v>
      </c>
      <c r="I3" s="2"/>
      <c r="J3" s="4" t="s">
        <v>8</v>
      </c>
    </row>
    <row r="4" spans="1:14" ht="16.5" thickBot="1" x14ac:dyDescent="0.3">
      <c r="A4" s="22" t="s">
        <v>35</v>
      </c>
      <c r="B4" s="25">
        <v>240</v>
      </c>
      <c r="C4" s="23" t="s">
        <v>25</v>
      </c>
      <c r="E4" s="13" t="s">
        <v>9</v>
      </c>
      <c r="F4" s="15">
        <v>21.384962876822598</v>
      </c>
      <c r="G4" s="1"/>
      <c r="H4" s="5">
        <v>20</v>
      </c>
      <c r="I4" s="6"/>
      <c r="J4" s="7">
        <f>ROUND(((7.26216*(ROUND(((0.1377*B8)-0.255),0)))+1.85185),0)</f>
        <v>104</v>
      </c>
    </row>
    <row r="5" spans="1:14" ht="15.75" x14ac:dyDescent="0.25">
      <c r="A5" s="23"/>
      <c r="B5" s="27"/>
      <c r="C5" s="23"/>
      <c r="E5" s="13" t="s">
        <v>10</v>
      </c>
      <c r="F5" s="15">
        <v>29.847901115659401</v>
      </c>
      <c r="G5" s="1"/>
      <c r="H5" s="8">
        <v>40</v>
      </c>
      <c r="I5" s="6"/>
      <c r="J5" s="6"/>
    </row>
    <row r="6" spans="1:14" ht="15.75" x14ac:dyDescent="0.25">
      <c r="A6" s="22" t="s">
        <v>19</v>
      </c>
      <c r="B6" s="26">
        <f>B3*2</f>
        <v>51.643799999999992</v>
      </c>
      <c r="C6" s="23" t="s">
        <v>26</v>
      </c>
      <c r="E6" s="13" t="s">
        <v>11</v>
      </c>
      <c r="F6" s="15">
        <v>74.989917322040696</v>
      </c>
      <c r="G6" s="1"/>
      <c r="H6" s="8">
        <v>80</v>
      </c>
      <c r="I6" s="6"/>
      <c r="J6" s="6"/>
    </row>
    <row r="7" spans="1:14" ht="15.75" x14ac:dyDescent="0.25">
      <c r="A7" s="22" t="s">
        <v>4</v>
      </c>
      <c r="B7" s="28">
        <f>ROUNDDOWN(3000/(B3*2),0)</f>
        <v>58</v>
      </c>
      <c r="C7" s="23"/>
      <c r="E7" s="13" t="s">
        <v>12</v>
      </c>
      <c r="F7" s="15">
        <v>147.076595183688</v>
      </c>
      <c r="G7" s="1"/>
      <c r="H7" s="8">
        <v>160</v>
      </c>
      <c r="I7" s="6"/>
      <c r="J7" s="6"/>
    </row>
    <row r="8" spans="1:14" ht="15.75" x14ac:dyDescent="0.25">
      <c r="A8" s="22" t="s">
        <v>36</v>
      </c>
      <c r="B8" s="25">
        <v>104</v>
      </c>
      <c r="C8" s="23"/>
      <c r="E8" s="13" t="s">
        <v>13</v>
      </c>
      <c r="F8" s="15">
        <v>290.88084477663801</v>
      </c>
      <c r="G8" s="1"/>
      <c r="H8" s="8">
        <v>320</v>
      </c>
      <c r="I8" s="6"/>
      <c r="J8" s="6"/>
    </row>
    <row r="9" spans="1:14" ht="15.75" x14ac:dyDescent="0.25">
      <c r="A9" s="24" t="s">
        <v>20</v>
      </c>
      <c r="B9" s="26">
        <f>3000/B8</f>
        <v>28.846153846153847</v>
      </c>
      <c r="C9" s="23" t="s">
        <v>26</v>
      </c>
      <c r="E9" s="13" t="s">
        <v>14</v>
      </c>
      <c r="F9" s="15">
        <v>569.09964291787105</v>
      </c>
      <c r="G9" s="1"/>
      <c r="H9" s="8">
        <v>640</v>
      </c>
      <c r="I9" s="6"/>
      <c r="J9" s="6"/>
    </row>
    <row r="10" spans="1:14" ht="15.75" x14ac:dyDescent="0.25">
      <c r="A10" s="24" t="s">
        <v>21</v>
      </c>
      <c r="B10" s="26">
        <f>B6*B8</f>
        <v>5370.9551999999994</v>
      </c>
      <c r="C10" s="23" t="s">
        <v>32</v>
      </c>
      <c r="E10" s="13" t="s">
        <v>15</v>
      </c>
      <c r="F10" s="15">
        <v>1214.39586357039</v>
      </c>
      <c r="G10" s="1"/>
      <c r="H10" s="8">
        <v>1280</v>
      </c>
      <c r="I10" s="6"/>
      <c r="J10" s="6"/>
    </row>
    <row r="11" spans="1:14" ht="16.5" thickBot="1" x14ac:dyDescent="0.3">
      <c r="A11" s="24" t="s">
        <v>22</v>
      </c>
      <c r="B11" s="26">
        <f>(B9*(B4*2))/B6</f>
        <v>268.10873417823336</v>
      </c>
      <c r="C11" s="23" t="s">
        <v>25</v>
      </c>
      <c r="E11" s="13" t="s">
        <v>16</v>
      </c>
      <c r="F11" s="15">
        <v>2222.36055776892</v>
      </c>
      <c r="G11" s="1"/>
      <c r="H11" s="9">
        <v>2560</v>
      </c>
      <c r="I11" s="1"/>
      <c r="J11" s="1"/>
    </row>
    <row r="12" spans="1:14" ht="15.75" x14ac:dyDescent="0.25">
      <c r="A12" s="23"/>
      <c r="B12" s="27"/>
      <c r="C12" s="23"/>
      <c r="E12" s="13" t="s">
        <v>17</v>
      </c>
      <c r="F12" s="15">
        <v>3798.9500567536902</v>
      </c>
      <c r="G12" s="1"/>
      <c r="H12" s="1"/>
      <c r="I12" s="1"/>
      <c r="J12" s="10"/>
    </row>
    <row r="13" spans="1:14" ht="16.5" thickBot="1" x14ac:dyDescent="0.3">
      <c r="A13" s="22" t="s">
        <v>23</v>
      </c>
      <c r="B13" s="29">
        <f>B11/4096</f>
        <v>6.5456233930232754E-2</v>
      </c>
      <c r="C13" s="23" t="s">
        <v>24</v>
      </c>
      <c r="E13" s="14" t="s">
        <v>18</v>
      </c>
      <c r="F13" s="16">
        <v>13073.73046875</v>
      </c>
      <c r="G13" s="1"/>
      <c r="H13" s="1"/>
      <c r="I13" s="1"/>
      <c r="J13" s="10"/>
    </row>
    <row r="14" spans="1:14" ht="18.75" x14ac:dyDescent="0.3">
      <c r="D14" s="21"/>
      <c r="E14" s="39" t="s">
        <v>27</v>
      </c>
      <c r="F14" s="39"/>
      <c r="G14" s="39"/>
      <c r="H14" s="18" t="s">
        <v>28</v>
      </c>
    </row>
    <row r="15" spans="1:14" ht="18.75" x14ac:dyDescent="0.3">
      <c r="A15" s="35" t="s">
        <v>29</v>
      </c>
      <c r="B15" s="36"/>
      <c r="C15" s="36"/>
      <c r="D15" s="37"/>
      <c r="E15" s="38">
        <f>0.25*((B13*4096)/2)</f>
        <v>33.51359177227917</v>
      </c>
      <c r="F15" s="38"/>
      <c r="G15" s="38"/>
      <c r="H15" s="19">
        <f>0.75*(B13*4096)*-1</f>
        <v>-201.08155063367502</v>
      </c>
      <c r="I15" s="18"/>
    </row>
    <row r="16" spans="1:14" ht="18.75" x14ac:dyDescent="0.3">
      <c r="A16" s="35" t="s">
        <v>30</v>
      </c>
      <c r="B16" s="36"/>
      <c r="C16" s="36"/>
      <c r="D16" s="37"/>
      <c r="E16" s="38">
        <f>(B13*4096)/2</f>
        <v>134.05436708911668</v>
      </c>
      <c r="F16" s="38"/>
      <c r="G16" s="38"/>
      <c r="H16" s="19">
        <f>((B13*4096)/2)*-1</f>
        <v>-134.05436708911668</v>
      </c>
      <c r="I16" s="20"/>
      <c r="L16"/>
      <c r="N16" s="17"/>
    </row>
    <row r="17" spans="1:18" ht="18.75" x14ac:dyDescent="0.3">
      <c r="A17" s="35" t="s">
        <v>31</v>
      </c>
      <c r="B17" s="36"/>
      <c r="C17" s="36"/>
      <c r="D17" s="37"/>
      <c r="E17" s="38">
        <f>0.75*(B13*4096)</f>
        <v>201.08155063367502</v>
      </c>
      <c r="F17" s="38" t="e">
        <f>0.75*(#REF!*4096)*-1</f>
        <v>#REF!</v>
      </c>
      <c r="G17" s="38" t="e">
        <f>0.75*(#REF!*4096)*-1</f>
        <v>#REF!</v>
      </c>
      <c r="H17" s="19">
        <f>0.25*((B13*4096)/2)*-1</f>
        <v>-33.51359177227917</v>
      </c>
      <c r="I17" s="20"/>
      <c r="L17"/>
      <c r="R17" s="17"/>
    </row>
    <row r="18" spans="1:18" ht="18.75" x14ac:dyDescent="0.3">
      <c r="I18" s="20"/>
      <c r="L18"/>
      <c r="R18" s="17"/>
    </row>
    <row r="19" spans="1:18" x14ac:dyDescent="0.25">
      <c r="L19"/>
      <c r="R19" s="17"/>
    </row>
  </sheetData>
  <sheetProtection password="E127" sheet="1" objects="1" scenarios="1"/>
  <mergeCells count="9">
    <mergeCell ref="E2:F2"/>
    <mergeCell ref="E1:J1"/>
    <mergeCell ref="A15:D15"/>
    <mergeCell ref="A16:D16"/>
    <mergeCell ref="A17:D17"/>
    <mergeCell ref="E15:G15"/>
    <mergeCell ref="E16:G16"/>
    <mergeCell ref="E17:G17"/>
    <mergeCell ref="E14:G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Pressure Transducer Calculator</vt:lpstr>
      <vt:lpstr>Sheet2</vt:lpstr>
      <vt:lpstr>Sheet3</vt:lpstr>
    </vt:vector>
  </TitlesOfParts>
  <Company>LORD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a_deering</dc:creator>
  <cp:lastModifiedBy>Barry J. Trutor</cp:lastModifiedBy>
  <dcterms:created xsi:type="dcterms:W3CDTF">2013-04-16T12:42:31Z</dcterms:created>
  <dcterms:modified xsi:type="dcterms:W3CDTF">2013-04-19T12:37:16Z</dcterms:modified>
</cp:coreProperties>
</file>